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2-Week 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/>
    </xf>
    <xf numFmtId="166" fontId="0" fillId="2" borderId="1" pivotButton="0" quotePrefix="0" xfId="0"/>
    <xf numFmtId="166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166" fontId="0" fillId="0" borderId="1" pivotButton="0" quotePrefix="0" xfId="0"/>
    <xf numFmtId="0" fontId="0" fillId="2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color rgb="00375623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2" customWidth="1" min="3" max="3"/>
    <col width="11" customWidth="1" min="4" max="4"/>
    <col width="14" customWidth="1" min="5" max="5"/>
    <col width="13" customWidth="1" min="6" max="6"/>
    <col width="13" customWidth="1" min="7" max="7"/>
    <col width="11" customWidth="1" min="8" max="8"/>
  </cols>
  <sheetData>
    <row r="1">
      <c r="A1" s="1" t="inlineStr">
        <is>
          <t>52-Week Savings Challenge</t>
        </is>
      </c>
    </row>
    <row r="2">
      <c r="A2" s="2" t="inlineStr">
        <is>
          <t>Save a little more each week. Mark each week with an x when you have set the money aside.</t>
        </is>
      </c>
    </row>
    <row r="3">
      <c r="A3" s="3" t="inlineStr">
        <is>
          <t>Start date</t>
        </is>
      </c>
      <c r="B3" s="4" t="n">
        <v>46391</v>
      </c>
      <c r="E3" s="5" t="inlineStr">
        <is>
          <t>Goal</t>
        </is>
      </c>
      <c r="F3" s="5" t="inlineStr">
        <is>
          <t>Saved so far</t>
        </is>
      </c>
      <c r="G3" s="5" t="inlineStr">
        <is>
          <t>Still to save</t>
        </is>
      </c>
      <c r="H3" s="5" t="inlineStr">
        <is>
          <t>Progress</t>
        </is>
      </c>
    </row>
    <row r="4">
      <c r="A4" s="3" t="inlineStr">
        <is>
          <t>Week 1 amount</t>
        </is>
      </c>
      <c r="B4" s="6" t="n">
        <v>1</v>
      </c>
      <c r="E4" s="7">
        <f>SUM(C10:C61)</f>
        <v/>
      </c>
      <c r="F4" s="7">
        <f>SUMIF(D10:D61,"?*",C10:C61)</f>
        <v/>
      </c>
      <c r="G4" s="7">
        <f>E4-F4</f>
        <v/>
      </c>
      <c r="H4" s="8">
        <f>IF(E4=0,0,F4/E4)</f>
        <v/>
      </c>
    </row>
    <row r="5">
      <c r="A5" s="3" t="inlineStr">
        <is>
          <t>Direction</t>
        </is>
      </c>
      <c r="B5" s="9" t="inlineStr">
        <is>
          <t>Increasing</t>
        </is>
      </c>
    </row>
    <row r="9">
      <c r="A9" s="10" t="inlineStr">
        <is>
          <t>Week</t>
        </is>
      </c>
      <c r="B9" s="10" t="inlineStr">
        <is>
          <t>Date</t>
        </is>
      </c>
      <c r="C9" s="10" t="inlineStr">
        <is>
          <t>Deposit</t>
        </is>
      </c>
      <c r="D9" s="10" t="inlineStr">
        <is>
          <t>Saved (x)</t>
        </is>
      </c>
      <c r="E9" s="10" t="inlineStr">
        <is>
          <t>Running total</t>
        </is>
      </c>
    </row>
    <row r="10">
      <c r="A10" s="11" t="n">
        <v>1</v>
      </c>
      <c r="B10" s="12">
        <f>$B$3+0</f>
        <v/>
      </c>
      <c r="C10" s="13">
        <f>IF($B$5="Decreasing",52,1)*$B$4</f>
        <v/>
      </c>
      <c r="D10" s="14" t="inlineStr">
        <is>
          <t>x</t>
        </is>
      </c>
      <c r="E10" s="13">
        <f>SUMIF($D$10:D10,"?*",$C$10:C10)</f>
        <v/>
      </c>
    </row>
    <row r="11">
      <c r="A11" s="11" t="n">
        <v>2</v>
      </c>
      <c r="B11" s="12">
        <f>$B$3+7</f>
        <v/>
      </c>
      <c r="C11" s="13">
        <f>IF($B$5="Decreasing",51,2)*$B$4</f>
        <v/>
      </c>
      <c r="D11" s="14" t="inlineStr">
        <is>
          <t>x</t>
        </is>
      </c>
      <c r="E11" s="13">
        <f>SUMIF($D$10:D11,"?*",$C$10:C11)</f>
        <v/>
      </c>
    </row>
    <row r="12">
      <c r="A12" s="11" t="n">
        <v>3</v>
      </c>
      <c r="B12" s="12">
        <f>$B$3+14</f>
        <v/>
      </c>
      <c r="C12" s="13">
        <f>IF($B$5="Decreasing",50,3)*$B$4</f>
        <v/>
      </c>
      <c r="D12" s="14" t="inlineStr">
        <is>
          <t>x</t>
        </is>
      </c>
      <c r="E12" s="13">
        <f>SUMIF($D$10:D12,"?*",$C$10:C12)</f>
        <v/>
      </c>
    </row>
    <row r="13">
      <c r="A13" s="11" t="n">
        <v>4</v>
      </c>
      <c r="B13" s="12">
        <f>$B$3+21</f>
        <v/>
      </c>
      <c r="C13" s="13">
        <f>IF($B$5="Decreasing",49,4)*$B$4</f>
        <v/>
      </c>
      <c r="D13" s="14" t="inlineStr">
        <is>
          <t>x</t>
        </is>
      </c>
      <c r="E13" s="13">
        <f>SUMIF($D$10:D13,"?*",$C$10:C13)</f>
        <v/>
      </c>
    </row>
    <row r="14">
      <c r="A14" s="11" t="n">
        <v>5</v>
      </c>
      <c r="B14" s="12">
        <f>$B$3+28</f>
        <v/>
      </c>
      <c r="C14" s="13">
        <f>IF($B$5="Decreasing",48,5)*$B$4</f>
        <v/>
      </c>
      <c r="D14" s="14" t="inlineStr">
        <is>
          <t>x</t>
        </is>
      </c>
      <c r="E14" s="13">
        <f>SUMIF($D$10:D14,"?*",$C$10:C14)</f>
        <v/>
      </c>
    </row>
    <row r="15">
      <c r="A15" s="11" t="n">
        <v>6</v>
      </c>
      <c r="B15" s="12">
        <f>$B$3+35</f>
        <v/>
      </c>
      <c r="C15" s="13">
        <f>IF($B$5="Decreasing",47,6)*$B$4</f>
        <v/>
      </c>
      <c r="D15" s="14" t="inlineStr">
        <is>
          <t>x</t>
        </is>
      </c>
      <c r="E15" s="13">
        <f>SUMIF($D$10:D15,"?*",$C$10:C15)</f>
        <v/>
      </c>
    </row>
    <row r="16">
      <c r="A16" s="11" t="n">
        <v>7</v>
      </c>
      <c r="B16" s="12">
        <f>$B$3+42</f>
        <v/>
      </c>
      <c r="C16" s="13">
        <f>IF($B$5="Decreasing",46,7)*$B$4</f>
        <v/>
      </c>
      <c r="D16" s="14" t="inlineStr">
        <is>
          <t>x</t>
        </is>
      </c>
      <c r="E16" s="13">
        <f>SUMIF($D$10:D16,"?*",$C$10:C16)</f>
        <v/>
      </c>
    </row>
    <row r="17">
      <c r="A17" s="11" t="n">
        <v>8</v>
      </c>
      <c r="B17" s="12">
        <f>$B$3+49</f>
        <v/>
      </c>
      <c r="C17" s="13">
        <f>IF($B$5="Decreasing",45,8)*$B$4</f>
        <v/>
      </c>
      <c r="D17" s="14" t="inlineStr">
        <is>
          <t>x</t>
        </is>
      </c>
      <c r="E17" s="13">
        <f>SUMIF($D$10:D17,"?*",$C$10:C17)</f>
        <v/>
      </c>
    </row>
    <row r="18">
      <c r="A18" s="11" t="n">
        <v>9</v>
      </c>
      <c r="B18" s="12">
        <f>$B$3+56</f>
        <v/>
      </c>
      <c r="C18" s="13">
        <f>IF($B$5="Decreasing",44,9)*$B$4</f>
        <v/>
      </c>
      <c r="D18" s="14" t="n"/>
      <c r="E18" s="13">
        <f>SUMIF($D$10:D18,"?*",$C$10:C18)</f>
        <v/>
      </c>
    </row>
    <row r="19">
      <c r="A19" s="11" t="n">
        <v>10</v>
      </c>
      <c r="B19" s="12">
        <f>$B$3+63</f>
        <v/>
      </c>
      <c r="C19" s="13">
        <f>IF($B$5="Decreasing",43,10)*$B$4</f>
        <v/>
      </c>
      <c r="D19" s="14" t="n"/>
      <c r="E19" s="13">
        <f>SUMIF($D$10:D19,"?*",$C$10:C19)</f>
        <v/>
      </c>
    </row>
    <row r="20">
      <c r="A20" s="11" t="n">
        <v>11</v>
      </c>
      <c r="B20" s="12">
        <f>$B$3+70</f>
        <v/>
      </c>
      <c r="C20" s="13">
        <f>IF($B$5="Decreasing",42,11)*$B$4</f>
        <v/>
      </c>
      <c r="D20" s="14" t="n"/>
      <c r="E20" s="13">
        <f>SUMIF($D$10:D20,"?*",$C$10:C20)</f>
        <v/>
      </c>
    </row>
    <row r="21">
      <c r="A21" s="11" t="n">
        <v>12</v>
      </c>
      <c r="B21" s="12">
        <f>$B$3+77</f>
        <v/>
      </c>
      <c r="C21" s="13">
        <f>IF($B$5="Decreasing",41,12)*$B$4</f>
        <v/>
      </c>
      <c r="D21" s="14" t="n"/>
      <c r="E21" s="13">
        <f>SUMIF($D$10:D21,"?*",$C$10:C21)</f>
        <v/>
      </c>
    </row>
    <row r="22">
      <c r="A22" s="11" t="n">
        <v>13</v>
      </c>
      <c r="B22" s="12">
        <f>$B$3+84</f>
        <v/>
      </c>
      <c r="C22" s="13">
        <f>IF($B$5="Decreasing",40,13)*$B$4</f>
        <v/>
      </c>
      <c r="D22" s="14" t="n"/>
      <c r="E22" s="13">
        <f>SUMIF($D$10:D22,"?*",$C$10:C22)</f>
        <v/>
      </c>
    </row>
    <row r="23">
      <c r="A23" s="11" t="n">
        <v>14</v>
      </c>
      <c r="B23" s="12">
        <f>$B$3+91</f>
        <v/>
      </c>
      <c r="C23" s="13">
        <f>IF($B$5="Decreasing",39,14)*$B$4</f>
        <v/>
      </c>
      <c r="D23" s="14" t="n"/>
      <c r="E23" s="13">
        <f>SUMIF($D$10:D23,"?*",$C$10:C23)</f>
        <v/>
      </c>
    </row>
    <row r="24">
      <c r="A24" s="11" t="n">
        <v>15</v>
      </c>
      <c r="B24" s="12">
        <f>$B$3+98</f>
        <v/>
      </c>
      <c r="C24" s="13">
        <f>IF($B$5="Decreasing",38,15)*$B$4</f>
        <v/>
      </c>
      <c r="D24" s="14" t="n"/>
      <c r="E24" s="13">
        <f>SUMIF($D$10:D24,"?*",$C$10:C24)</f>
        <v/>
      </c>
    </row>
    <row r="25">
      <c r="A25" s="11" t="n">
        <v>16</v>
      </c>
      <c r="B25" s="12">
        <f>$B$3+105</f>
        <v/>
      </c>
      <c r="C25" s="13">
        <f>IF($B$5="Decreasing",37,16)*$B$4</f>
        <v/>
      </c>
      <c r="D25" s="14" t="n"/>
      <c r="E25" s="13">
        <f>SUMIF($D$10:D25,"?*",$C$10:C25)</f>
        <v/>
      </c>
    </row>
    <row r="26">
      <c r="A26" s="11" t="n">
        <v>17</v>
      </c>
      <c r="B26" s="12">
        <f>$B$3+112</f>
        <v/>
      </c>
      <c r="C26" s="13">
        <f>IF($B$5="Decreasing",36,17)*$B$4</f>
        <v/>
      </c>
      <c r="D26" s="14" t="n"/>
      <c r="E26" s="13">
        <f>SUMIF($D$10:D26,"?*",$C$10:C26)</f>
        <v/>
      </c>
    </row>
    <row r="27">
      <c r="A27" s="11" t="n">
        <v>18</v>
      </c>
      <c r="B27" s="12">
        <f>$B$3+119</f>
        <v/>
      </c>
      <c r="C27" s="13">
        <f>IF($B$5="Decreasing",35,18)*$B$4</f>
        <v/>
      </c>
      <c r="D27" s="14" t="n"/>
      <c r="E27" s="13">
        <f>SUMIF($D$10:D27,"?*",$C$10:C27)</f>
        <v/>
      </c>
    </row>
    <row r="28">
      <c r="A28" s="11" t="n">
        <v>19</v>
      </c>
      <c r="B28" s="12">
        <f>$B$3+126</f>
        <v/>
      </c>
      <c r="C28" s="13">
        <f>IF($B$5="Decreasing",34,19)*$B$4</f>
        <v/>
      </c>
      <c r="D28" s="14" t="n"/>
      <c r="E28" s="13">
        <f>SUMIF($D$10:D28,"?*",$C$10:C28)</f>
        <v/>
      </c>
    </row>
    <row r="29">
      <c r="A29" s="11" t="n">
        <v>20</v>
      </c>
      <c r="B29" s="12">
        <f>$B$3+133</f>
        <v/>
      </c>
      <c r="C29" s="13">
        <f>IF($B$5="Decreasing",33,20)*$B$4</f>
        <v/>
      </c>
      <c r="D29" s="14" t="n"/>
      <c r="E29" s="13">
        <f>SUMIF($D$10:D29,"?*",$C$10:C29)</f>
        <v/>
      </c>
    </row>
    <row r="30">
      <c r="A30" s="11" t="n">
        <v>21</v>
      </c>
      <c r="B30" s="12">
        <f>$B$3+140</f>
        <v/>
      </c>
      <c r="C30" s="13">
        <f>IF($B$5="Decreasing",32,21)*$B$4</f>
        <v/>
      </c>
      <c r="D30" s="14" t="n"/>
      <c r="E30" s="13">
        <f>SUMIF($D$10:D30,"?*",$C$10:C30)</f>
        <v/>
      </c>
    </row>
    <row r="31">
      <c r="A31" s="11" t="n">
        <v>22</v>
      </c>
      <c r="B31" s="12">
        <f>$B$3+147</f>
        <v/>
      </c>
      <c r="C31" s="13">
        <f>IF($B$5="Decreasing",31,22)*$B$4</f>
        <v/>
      </c>
      <c r="D31" s="14" t="n"/>
      <c r="E31" s="13">
        <f>SUMIF($D$10:D31,"?*",$C$10:C31)</f>
        <v/>
      </c>
    </row>
    <row r="32">
      <c r="A32" s="11" t="n">
        <v>23</v>
      </c>
      <c r="B32" s="12">
        <f>$B$3+154</f>
        <v/>
      </c>
      <c r="C32" s="13">
        <f>IF($B$5="Decreasing",30,23)*$B$4</f>
        <v/>
      </c>
      <c r="D32" s="14" t="n"/>
      <c r="E32" s="13">
        <f>SUMIF($D$10:D32,"?*",$C$10:C32)</f>
        <v/>
      </c>
    </row>
    <row r="33">
      <c r="A33" s="11" t="n">
        <v>24</v>
      </c>
      <c r="B33" s="12">
        <f>$B$3+161</f>
        <v/>
      </c>
      <c r="C33" s="13">
        <f>IF($B$5="Decreasing",29,24)*$B$4</f>
        <v/>
      </c>
      <c r="D33" s="14" t="n"/>
      <c r="E33" s="13">
        <f>SUMIF($D$10:D33,"?*",$C$10:C33)</f>
        <v/>
      </c>
    </row>
    <row r="34">
      <c r="A34" s="11" t="n">
        <v>25</v>
      </c>
      <c r="B34" s="12">
        <f>$B$3+168</f>
        <v/>
      </c>
      <c r="C34" s="13">
        <f>IF($B$5="Decreasing",28,25)*$B$4</f>
        <v/>
      </c>
      <c r="D34" s="14" t="n"/>
      <c r="E34" s="13">
        <f>SUMIF($D$10:D34,"?*",$C$10:C34)</f>
        <v/>
      </c>
    </row>
    <row r="35">
      <c r="A35" s="11" t="n">
        <v>26</v>
      </c>
      <c r="B35" s="12">
        <f>$B$3+175</f>
        <v/>
      </c>
      <c r="C35" s="13">
        <f>IF($B$5="Decreasing",27,26)*$B$4</f>
        <v/>
      </c>
      <c r="D35" s="14" t="n"/>
      <c r="E35" s="13">
        <f>SUMIF($D$10:D35,"?*",$C$10:C35)</f>
        <v/>
      </c>
    </row>
    <row r="36">
      <c r="A36" s="11" t="n">
        <v>27</v>
      </c>
      <c r="B36" s="12">
        <f>$B$3+182</f>
        <v/>
      </c>
      <c r="C36" s="13">
        <f>IF($B$5="Decreasing",26,27)*$B$4</f>
        <v/>
      </c>
      <c r="D36" s="14" t="n"/>
      <c r="E36" s="13">
        <f>SUMIF($D$10:D36,"?*",$C$10:C36)</f>
        <v/>
      </c>
    </row>
    <row r="37">
      <c r="A37" s="11" t="n">
        <v>28</v>
      </c>
      <c r="B37" s="12">
        <f>$B$3+189</f>
        <v/>
      </c>
      <c r="C37" s="13">
        <f>IF($B$5="Decreasing",25,28)*$B$4</f>
        <v/>
      </c>
      <c r="D37" s="14" t="n"/>
      <c r="E37" s="13">
        <f>SUMIF($D$10:D37,"?*",$C$10:C37)</f>
        <v/>
      </c>
    </row>
    <row r="38">
      <c r="A38" s="11" t="n">
        <v>29</v>
      </c>
      <c r="B38" s="12">
        <f>$B$3+196</f>
        <v/>
      </c>
      <c r="C38" s="13">
        <f>IF($B$5="Decreasing",24,29)*$B$4</f>
        <v/>
      </c>
      <c r="D38" s="14" t="n"/>
      <c r="E38" s="13">
        <f>SUMIF($D$10:D38,"?*",$C$10:C38)</f>
        <v/>
      </c>
    </row>
    <row r="39">
      <c r="A39" s="11" t="n">
        <v>30</v>
      </c>
      <c r="B39" s="12">
        <f>$B$3+203</f>
        <v/>
      </c>
      <c r="C39" s="13">
        <f>IF($B$5="Decreasing",23,30)*$B$4</f>
        <v/>
      </c>
      <c r="D39" s="14" t="n"/>
      <c r="E39" s="13">
        <f>SUMIF($D$10:D39,"?*",$C$10:C39)</f>
        <v/>
      </c>
    </row>
    <row r="40">
      <c r="A40" s="11" t="n">
        <v>31</v>
      </c>
      <c r="B40" s="12">
        <f>$B$3+210</f>
        <v/>
      </c>
      <c r="C40" s="13">
        <f>IF($B$5="Decreasing",22,31)*$B$4</f>
        <v/>
      </c>
      <c r="D40" s="14" t="n"/>
      <c r="E40" s="13">
        <f>SUMIF($D$10:D40,"?*",$C$10:C40)</f>
        <v/>
      </c>
    </row>
    <row r="41">
      <c r="A41" s="11" t="n">
        <v>32</v>
      </c>
      <c r="B41" s="12">
        <f>$B$3+217</f>
        <v/>
      </c>
      <c r="C41" s="13">
        <f>IF($B$5="Decreasing",21,32)*$B$4</f>
        <v/>
      </c>
      <c r="D41" s="14" t="n"/>
      <c r="E41" s="13">
        <f>SUMIF($D$10:D41,"?*",$C$10:C41)</f>
        <v/>
      </c>
    </row>
    <row r="42">
      <c r="A42" s="11" t="n">
        <v>33</v>
      </c>
      <c r="B42" s="12">
        <f>$B$3+224</f>
        <v/>
      </c>
      <c r="C42" s="13">
        <f>IF($B$5="Decreasing",20,33)*$B$4</f>
        <v/>
      </c>
      <c r="D42" s="14" t="n"/>
      <c r="E42" s="13">
        <f>SUMIF($D$10:D42,"?*",$C$10:C42)</f>
        <v/>
      </c>
    </row>
    <row r="43">
      <c r="A43" s="11" t="n">
        <v>34</v>
      </c>
      <c r="B43" s="12">
        <f>$B$3+231</f>
        <v/>
      </c>
      <c r="C43" s="13">
        <f>IF($B$5="Decreasing",19,34)*$B$4</f>
        <v/>
      </c>
      <c r="D43" s="14" t="n"/>
      <c r="E43" s="13">
        <f>SUMIF($D$10:D43,"?*",$C$10:C43)</f>
        <v/>
      </c>
    </row>
    <row r="44">
      <c r="A44" s="11" t="n">
        <v>35</v>
      </c>
      <c r="B44" s="12">
        <f>$B$3+238</f>
        <v/>
      </c>
      <c r="C44" s="13">
        <f>IF($B$5="Decreasing",18,35)*$B$4</f>
        <v/>
      </c>
      <c r="D44" s="14" t="n"/>
      <c r="E44" s="13">
        <f>SUMIF($D$10:D44,"?*",$C$10:C44)</f>
        <v/>
      </c>
    </row>
    <row r="45">
      <c r="A45" s="11" t="n">
        <v>36</v>
      </c>
      <c r="B45" s="12">
        <f>$B$3+245</f>
        <v/>
      </c>
      <c r="C45" s="13">
        <f>IF($B$5="Decreasing",17,36)*$B$4</f>
        <v/>
      </c>
      <c r="D45" s="14" t="n"/>
      <c r="E45" s="13">
        <f>SUMIF($D$10:D45,"?*",$C$10:C45)</f>
        <v/>
      </c>
    </row>
    <row r="46">
      <c r="A46" s="11" t="n">
        <v>37</v>
      </c>
      <c r="B46" s="12">
        <f>$B$3+252</f>
        <v/>
      </c>
      <c r="C46" s="13">
        <f>IF($B$5="Decreasing",16,37)*$B$4</f>
        <v/>
      </c>
      <c r="D46" s="14" t="n"/>
      <c r="E46" s="13">
        <f>SUMIF($D$10:D46,"?*",$C$10:C46)</f>
        <v/>
      </c>
    </row>
    <row r="47">
      <c r="A47" s="11" t="n">
        <v>38</v>
      </c>
      <c r="B47" s="12">
        <f>$B$3+259</f>
        <v/>
      </c>
      <c r="C47" s="13">
        <f>IF($B$5="Decreasing",15,38)*$B$4</f>
        <v/>
      </c>
      <c r="D47" s="14" t="n"/>
      <c r="E47" s="13">
        <f>SUMIF($D$10:D47,"?*",$C$10:C47)</f>
        <v/>
      </c>
    </row>
    <row r="48">
      <c r="A48" s="11" t="n">
        <v>39</v>
      </c>
      <c r="B48" s="12">
        <f>$B$3+266</f>
        <v/>
      </c>
      <c r="C48" s="13">
        <f>IF($B$5="Decreasing",14,39)*$B$4</f>
        <v/>
      </c>
      <c r="D48" s="14" t="n"/>
      <c r="E48" s="13">
        <f>SUMIF($D$10:D48,"?*",$C$10:C48)</f>
        <v/>
      </c>
    </row>
    <row r="49">
      <c r="A49" s="11" t="n">
        <v>40</v>
      </c>
      <c r="B49" s="12">
        <f>$B$3+273</f>
        <v/>
      </c>
      <c r="C49" s="13">
        <f>IF($B$5="Decreasing",13,40)*$B$4</f>
        <v/>
      </c>
      <c r="D49" s="14" t="n"/>
      <c r="E49" s="13">
        <f>SUMIF($D$10:D49,"?*",$C$10:C49)</f>
        <v/>
      </c>
    </row>
    <row r="50">
      <c r="A50" s="11" t="n">
        <v>41</v>
      </c>
      <c r="B50" s="12">
        <f>$B$3+280</f>
        <v/>
      </c>
      <c r="C50" s="13">
        <f>IF($B$5="Decreasing",12,41)*$B$4</f>
        <v/>
      </c>
      <c r="D50" s="14" t="n"/>
      <c r="E50" s="13">
        <f>SUMIF($D$10:D50,"?*",$C$10:C50)</f>
        <v/>
      </c>
    </row>
    <row r="51">
      <c r="A51" s="11" t="n">
        <v>42</v>
      </c>
      <c r="B51" s="12">
        <f>$B$3+287</f>
        <v/>
      </c>
      <c r="C51" s="13">
        <f>IF($B$5="Decreasing",11,42)*$B$4</f>
        <v/>
      </c>
      <c r="D51" s="14" t="n"/>
      <c r="E51" s="13">
        <f>SUMIF($D$10:D51,"?*",$C$10:C51)</f>
        <v/>
      </c>
    </row>
    <row r="52">
      <c r="A52" s="11" t="n">
        <v>43</v>
      </c>
      <c r="B52" s="12">
        <f>$B$3+294</f>
        <v/>
      </c>
      <c r="C52" s="13">
        <f>IF($B$5="Decreasing",10,43)*$B$4</f>
        <v/>
      </c>
      <c r="D52" s="14" t="n"/>
      <c r="E52" s="13">
        <f>SUMIF($D$10:D52,"?*",$C$10:C52)</f>
        <v/>
      </c>
    </row>
    <row r="53">
      <c r="A53" s="11" t="n">
        <v>44</v>
      </c>
      <c r="B53" s="12">
        <f>$B$3+301</f>
        <v/>
      </c>
      <c r="C53" s="13">
        <f>IF($B$5="Decreasing",9,44)*$B$4</f>
        <v/>
      </c>
      <c r="D53" s="14" t="n"/>
      <c r="E53" s="13">
        <f>SUMIF($D$10:D53,"?*",$C$10:C53)</f>
        <v/>
      </c>
    </row>
    <row r="54">
      <c r="A54" s="11" t="n">
        <v>45</v>
      </c>
      <c r="B54" s="12">
        <f>$B$3+308</f>
        <v/>
      </c>
      <c r="C54" s="13">
        <f>IF($B$5="Decreasing",8,45)*$B$4</f>
        <v/>
      </c>
      <c r="D54" s="14" t="n"/>
      <c r="E54" s="13">
        <f>SUMIF($D$10:D54,"?*",$C$10:C54)</f>
        <v/>
      </c>
    </row>
    <row r="55">
      <c r="A55" s="11" t="n">
        <v>46</v>
      </c>
      <c r="B55" s="12">
        <f>$B$3+315</f>
        <v/>
      </c>
      <c r="C55" s="13">
        <f>IF($B$5="Decreasing",7,46)*$B$4</f>
        <v/>
      </c>
      <c r="D55" s="14" t="n"/>
      <c r="E55" s="13">
        <f>SUMIF($D$10:D55,"?*",$C$10:C55)</f>
        <v/>
      </c>
    </row>
    <row r="56">
      <c r="A56" s="11" t="n">
        <v>47</v>
      </c>
      <c r="B56" s="12">
        <f>$B$3+322</f>
        <v/>
      </c>
      <c r="C56" s="13">
        <f>IF($B$5="Decreasing",6,47)*$B$4</f>
        <v/>
      </c>
      <c r="D56" s="14" t="n"/>
      <c r="E56" s="13">
        <f>SUMIF($D$10:D56,"?*",$C$10:C56)</f>
        <v/>
      </c>
    </row>
    <row r="57">
      <c r="A57" s="11" t="n">
        <v>48</v>
      </c>
      <c r="B57" s="12">
        <f>$B$3+329</f>
        <v/>
      </c>
      <c r="C57" s="13">
        <f>IF($B$5="Decreasing",5,48)*$B$4</f>
        <v/>
      </c>
      <c r="D57" s="14" t="n"/>
      <c r="E57" s="13">
        <f>SUMIF($D$10:D57,"?*",$C$10:C57)</f>
        <v/>
      </c>
    </row>
    <row r="58">
      <c r="A58" s="11" t="n">
        <v>49</v>
      </c>
      <c r="B58" s="12">
        <f>$B$3+336</f>
        <v/>
      </c>
      <c r="C58" s="13">
        <f>IF($B$5="Decreasing",4,49)*$B$4</f>
        <v/>
      </c>
      <c r="D58" s="14" t="n"/>
      <c r="E58" s="13">
        <f>SUMIF($D$10:D58,"?*",$C$10:C58)</f>
        <v/>
      </c>
    </row>
    <row r="59">
      <c r="A59" s="11" t="n">
        <v>50</v>
      </c>
      <c r="B59" s="12">
        <f>$B$3+343</f>
        <v/>
      </c>
      <c r="C59" s="13">
        <f>IF($B$5="Decreasing",3,50)*$B$4</f>
        <v/>
      </c>
      <c r="D59" s="14" t="n"/>
      <c r="E59" s="13">
        <f>SUMIF($D$10:D59,"?*",$C$10:C59)</f>
        <v/>
      </c>
    </row>
    <row r="60">
      <c r="A60" s="11" t="n">
        <v>51</v>
      </c>
      <c r="B60" s="12">
        <f>$B$3+350</f>
        <v/>
      </c>
      <c r="C60" s="13">
        <f>IF($B$5="Decreasing",2,51)*$B$4</f>
        <v/>
      </c>
      <c r="D60" s="14" t="n"/>
      <c r="E60" s="13">
        <f>SUMIF($D$10:D60,"?*",$C$10:C60)</f>
        <v/>
      </c>
    </row>
    <row r="61">
      <c r="A61" s="11" t="n">
        <v>52</v>
      </c>
      <c r="B61" s="12">
        <f>$B$3+357</f>
        <v/>
      </c>
      <c r="C61" s="13">
        <f>IF($B$5="Decreasing",1,52)*$B$4</f>
        <v/>
      </c>
      <c r="D61" s="14" t="n"/>
      <c r="E61" s="13">
        <f>SUMIF($D$10:D61,"?*",$C$10:C61)</f>
        <v/>
      </c>
    </row>
  </sheetData>
  <conditionalFormatting sqref="A10:E61">
    <cfRule type="expression" priority="1" dxfId="0">
      <formula>$D10&lt;&gt;""</formula>
    </cfRule>
  </conditionalFormatting>
  <dataValidations count="1">
    <dataValidation sqref="B5" showDropDown="0" showInputMessage="0" showErrorMessage="0" allowBlank="1" type="list">
      <formula1>"Increasing,Decreasing"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2026-10-20T23:19:15Z</dcterms:created>
  <dcterms:modified xmlns:dcterms="http://purl.org/dc/terms/" xmlns:xsi="http://www.w3.org/2001/XMLSchema-instance" xsi:type="dcterms:W3CDTF">2026-10-20T23:19:15Z</dcterms:modified>
</cp:coreProperties>
</file>